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nova\Desktop\OAI REPORTE\OAI Oct (10Pprinc)\"/>
    </mc:Choice>
  </mc:AlternateContent>
  <xr:revisionPtr revIDLastSave="0" documentId="13_ncr:1_{DFB2D973-29FE-4A53-B4C9-4358559DA3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7" i="2" l="1"/>
  <c r="N57" i="2"/>
  <c r="O57" i="2"/>
  <c r="J57" i="2"/>
  <c r="P32" i="2"/>
  <c r="P33" i="2"/>
  <c r="P34" i="2"/>
  <c r="P35" i="2"/>
  <c r="P36" i="2"/>
  <c r="P37" i="2"/>
  <c r="P38" i="2"/>
  <c r="P39" i="2"/>
  <c r="P31" i="2"/>
  <c r="L30" i="2"/>
  <c r="M30" i="2"/>
  <c r="P30" i="2" s="1"/>
  <c r="N30" i="2"/>
  <c r="O30" i="2"/>
  <c r="K30" i="2"/>
  <c r="L20" i="2"/>
  <c r="M20" i="2"/>
  <c r="N20" i="2"/>
  <c r="O20" i="2"/>
  <c r="K20" i="2"/>
  <c r="P16" i="2"/>
  <c r="P17" i="2"/>
  <c r="P18" i="2"/>
  <c r="P19" i="2"/>
  <c r="P15" i="2"/>
  <c r="K14" i="2"/>
  <c r="P20" i="2" l="1"/>
  <c r="I30" i="2"/>
  <c r="H30" i="2" l="1"/>
  <c r="H20" i="2"/>
  <c r="D42" i="2" l="1"/>
  <c r="P41" i="2"/>
  <c r="D14" i="2"/>
  <c r="P53" i="2" l="1"/>
  <c r="P54" i="2"/>
  <c r="P55" i="2"/>
  <c r="P56" i="2"/>
  <c r="P43" i="2"/>
  <c r="P44" i="2"/>
  <c r="P45" i="2"/>
  <c r="P46" i="2"/>
  <c r="P47" i="2"/>
  <c r="P48" i="2"/>
  <c r="P49" i="2"/>
  <c r="P50" i="2"/>
  <c r="P51" i="2"/>
  <c r="P21" i="2"/>
  <c r="P22" i="2"/>
  <c r="P23" i="2"/>
  <c r="P24" i="2"/>
  <c r="P25" i="2"/>
  <c r="P26" i="2"/>
  <c r="P27" i="2"/>
  <c r="P28" i="2"/>
  <c r="P29" i="2"/>
  <c r="D52" i="2" l="1"/>
  <c r="P52" i="2" s="1"/>
  <c r="F42" i="2"/>
  <c r="G42" i="2"/>
  <c r="H42" i="2"/>
  <c r="I42" i="2"/>
  <c r="J42" i="2"/>
  <c r="K42" i="2"/>
  <c r="L42" i="2"/>
  <c r="M42" i="2"/>
  <c r="N42" i="2"/>
  <c r="O42" i="2"/>
  <c r="E40" i="2"/>
  <c r="F40" i="2"/>
  <c r="G40" i="2"/>
  <c r="H40" i="2"/>
  <c r="I40" i="2"/>
  <c r="J40" i="2"/>
  <c r="K40" i="2"/>
  <c r="L40" i="2"/>
  <c r="M40" i="2"/>
  <c r="M57" i="2" s="1"/>
  <c r="N40" i="2"/>
  <c r="O40" i="2"/>
  <c r="F30" i="2"/>
  <c r="G30" i="2"/>
  <c r="J30" i="2"/>
  <c r="F20" i="2"/>
  <c r="G20" i="2"/>
  <c r="I20" i="2"/>
  <c r="J20" i="2"/>
  <c r="F14" i="2"/>
  <c r="G14" i="2"/>
  <c r="H14" i="2"/>
  <c r="I14" i="2"/>
  <c r="J14" i="2"/>
  <c r="L14" i="2"/>
  <c r="M14" i="2"/>
  <c r="N14" i="2"/>
  <c r="O14" i="2"/>
  <c r="E30" i="2"/>
  <c r="E20" i="2"/>
  <c r="E14" i="2"/>
  <c r="C40" i="2"/>
  <c r="B40" i="2"/>
  <c r="L57" i="2" l="1"/>
  <c r="P14" i="2"/>
  <c r="E57" i="2"/>
  <c r="F57" i="2"/>
  <c r="G57" i="2"/>
  <c r="P42" i="2"/>
  <c r="H57" i="2"/>
  <c r="I57" i="2"/>
  <c r="D20" i="2"/>
  <c r="D40" i="2" l="1"/>
  <c r="P40" i="2" s="1"/>
  <c r="P57" i="2" s="1"/>
  <c r="D30" i="2"/>
  <c r="D57" i="2" l="1"/>
  <c r="B42" i="2" l="1"/>
  <c r="C42" i="2"/>
  <c r="C30" i="2" l="1"/>
  <c r="C20" i="2"/>
  <c r="C14" i="2"/>
  <c r="B30" i="2"/>
  <c r="B20" i="2"/>
  <c r="B14" i="2"/>
  <c r="C57" i="2" l="1"/>
  <c r="B57" i="2"/>
  <c r="C52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<sst xmlns="http://schemas.openxmlformats.org/spreadsheetml/2006/main" count="74" uniqueCount="74">
  <si>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</si>
  <si>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</si>
  <si>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</si>
  <si>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</si>
  <si>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</si>
  <si>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</si>
  <si>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</si>
  <si>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</si>
  <si>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</si>
  <si>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</si>
  <si>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</si>
  <si>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</si>
  <si>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</si>
  <si>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</si>
  <si>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</si>
  <si>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</si>
  <si>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</si>
  <si>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</si>
  <si>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</si>
  <si>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</si>
  <si>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</si>
  <si>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</si>
  <si>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</si>
  <si>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</si>
  <si>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</si>
  <si>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</si>
  <si>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</si>
  <si>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</si>
  <si>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</si>
  <si>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</si>
  <si>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</si>
  <si>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</si>
  <si>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</si>
  <si>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</si>
  <si>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</si>
  <si>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</si>
  <si>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</si>
  <si>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</si>
  <si>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</si>
  <si>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</si>
  <si>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</si>
  <si>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</si>
  <si>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</si>
  <si>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</si>
  <si>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</si>
  <si>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</si>
  <si>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</si>
  <si>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>Presupuesto                          Aprobado</t>
  </si>
  <si>
    <t xml:space="preserve">                                    PREPARADO POR: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</si>
  <si>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</si>
  <si>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</si>
  <si>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</si>
  <si>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</si>
  <si>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</si>
  <si>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</si>
  <si>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</si>
  <si>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</si>
  <si>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</si>
  <si>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</si>
  <si>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</si>
  <si>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</si>
  <si>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</si>
  <si>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</si>
  <si>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Reporte Disponibilidad Presupuestaria y Ejecución</t>
  </si>
  <si>
    <t>GOBERNACION CIVIL DE LA ALTAGRACIA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</si>
  <si>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</si>
  <si>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</si>
  <si>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</si>
  <si>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GENERAL</t>
  </si>
  <si>
    <t xml:space="preserve">       REVISADO POR:</t>
  </si>
  <si>
    <t xml:space="preserve">    DIRECTOR FINANCIERO</t>
  </si>
  <si>
    <t xml:space="preserve">                                   LEANDRA NOVAS</t>
  </si>
  <si>
    <t xml:space="preserve">                                  TECNICO CONTABLE</t>
  </si>
  <si>
    <t>DEL 1  AL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</si>
</sst>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7" fillId="5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1" fillId="4" borderId="0" xfId="0" applyFont="1" applyFill="1" applyAlignment="1">
      <alignment horizontal="left" vertical="center" wrapText="1"/>
    </xf>
    <xf numFmtId="43" fontId="1" fillId="4" borderId="0" xfId="1" applyFont="1" applyFill="1" applyAlignment="1">
      <alignment vertical="center" wrapText="1"/>
    </xf>
    <xf numFmtId="43" fontId="1" fillId="4" borderId="0" xfId="0" applyNumberFormat="1" applyFont="1" applyFill="1" applyAlignment="1">
      <alignment vertical="center" wrapText="1"/>
    </xf>
    <xf numFmtId="43" fontId="1" fillId="4" borderId="0" xfId="0" applyNumberFormat="1" applyFont="1" applyFill="1"/>
    <xf numFmtId="43" fontId="1" fillId="4" borderId="0" xfId="1" applyFont="1" applyFill="1"/>
    <xf numFmtId="43" fontId="1" fillId="5" borderId="0" xfId="1" applyFont="1" applyFill="1"/>
    <xf numFmtId="43" fontId="4" fillId="4" borderId="0" xfId="1" applyFont="1" applyFill="1"/>
    <xf numFmtId="0" fontId="1" fillId="0" borderId="0" xfId="0" applyFont="1"/>
    <xf numFmtId="43" fontId="1" fillId="0" borderId="0" xfId="1" applyFont="1" applyFill="1"/>
    <xf numFmtId="0" fontId="1" fillId="0" borderId="0" xfId="0" applyFont="1" applyAlignment="1">
      <alignment horizontal="left"/>
    </xf>
    <xf numFmtId="0" fontId="0" fillId="0" borderId="0" xfId="0" applyAlignment="1">
      <alignment vertical="justify" wrapText="1"/>
    </xf>
    <xf numFmtId="43" fontId="0" fillId="0" borderId="0" xfId="1" applyFont="1" applyFill="1"/>
    <xf numFmtId="43" fontId="1" fillId="3" borderId="0" xfId="1" applyFont="1" applyFill="1" applyAlignment="1">
      <alignment vertical="center" wrapText="1"/>
    </xf>
    <xf numFmtId="43" fontId="1" fillId="3" borderId="0" xfId="1" applyFont="1" applyFill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justify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219076</xdr:colOff>
      <xdr:row>4</xdr:row>
      <xdr:rowOff>133350</xdr:rowOff>
    </xdr:from>
    <xdr:to>
      <xdr:col>7</xdr:col>
      <xdr:colOff>9526</xdr:colOff>
      <xdr:row>7</xdr:row>
      <xdr:rowOff>46841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2826D77-3746-4AF2-BFA7-7D961C1A4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05676" y="895350"/>
          <a:ext cx="2419350" cy="10183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69"/>
  <sheetViews>
    <sheetView showGridLines="0" tabSelected="1" topLeftCell="A7" zoomScaleNormal="100" workbookViewId="0">
      <pane xSplit="1" topLeftCell="B1" activePane="topRight" state="frozen"/>
      <selection pane="topRight" activeCell="P69" sqref="A5:P69"/>
    </sheetView>
  </sheetViews>
  <sheetFormatPr baseColWidth="10" defaultColWidth="9.140625" defaultRowHeight="15" x14ac:dyDescent="0.25"/>
  <cols>
    <col min="1" max="1" width="60.7109375" customWidth="1"/>
    <col min="2" max="2" width="20" customWidth="1"/>
    <col min="3" max="3" width="13.5703125" bestFit="1" customWidth="1"/>
    <col min="4" max="11" width="13.140625" bestFit="1" customWidth="1"/>
    <col min="12" max="12" width="13.7109375" bestFit="1" customWidth="1"/>
    <col min="13" max="13" width="11.42578125" customWidth="1"/>
    <col min="14" max="14" width="10.42578125" customWidth="1"/>
    <col min="15" max="15" width="8.85546875" customWidth="1"/>
    <col min="16" max="16" width="14" customWidth="1"/>
  </cols>
  <sheetData>
    <row r="6" spans="1:16" ht="42" customHeight="1" x14ac:dyDescent="0.25">
      <c r="A6" s="36"/>
      <c r="B6" s="36"/>
      <c r="C6" s="36"/>
      <c r="E6" s="6"/>
    </row>
    <row r="7" spans="1:16" ht="30" customHeight="1" x14ac:dyDescent="0.25">
      <c r="A7" s="36"/>
      <c r="B7" s="36"/>
      <c r="C7" s="36"/>
      <c r="E7" s="6"/>
    </row>
    <row r="8" spans="1:16" ht="18.75" x14ac:dyDescent="0.25">
      <c r="A8" s="38" t="s">
        <v>64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</row>
    <row r="9" spans="1:16" ht="18.75" x14ac:dyDescent="0.25">
      <c r="A9" s="39" t="s">
        <v>63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</row>
    <row r="10" spans="1:16" x14ac:dyDescent="0.25">
      <c r="A10" s="40" t="s">
        <v>73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</row>
    <row r="11" spans="1:16" ht="31.5" x14ac:dyDescent="0.25">
      <c r="A11" s="4" t="s">
        <v>0</v>
      </c>
      <c r="B11" s="5" t="s">
        <v>47</v>
      </c>
      <c r="C11" s="5" t="s">
        <v>34</v>
      </c>
      <c r="D11" s="37" t="s">
        <v>49</v>
      </c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</row>
    <row r="12" spans="1:16" ht="15.75" x14ac:dyDescent="0.25">
      <c r="A12" s="4"/>
      <c r="B12" s="5"/>
      <c r="C12" s="5"/>
      <c r="D12" s="18" t="s">
        <v>50</v>
      </c>
      <c r="E12" s="18" t="s">
        <v>51</v>
      </c>
      <c r="F12" s="18" t="s">
        <v>52</v>
      </c>
      <c r="G12" s="18" t="s">
        <v>53</v>
      </c>
      <c r="H12" s="18" t="s">
        <v>54</v>
      </c>
      <c r="I12" s="18" t="s">
        <v>55</v>
      </c>
      <c r="J12" s="18" t="s">
        <v>56</v>
      </c>
      <c r="K12" s="18" t="s">
        <v>57</v>
      </c>
      <c r="L12" s="18" t="s">
        <v>58</v>
      </c>
      <c r="M12" s="18" t="s">
        <v>59</v>
      </c>
      <c r="N12" s="18" t="s">
        <v>60</v>
      </c>
      <c r="O12" s="18" t="s">
        <v>61</v>
      </c>
      <c r="P12" s="19" t="s">
        <v>62</v>
      </c>
    </row>
    <row r="13" spans="1:16" x14ac:dyDescent="0.25">
      <c r="A13" s="1" t="s">
        <v>1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s="27" customFormat="1" x14ac:dyDescent="0.25">
      <c r="A14" s="20" t="s">
        <v>2</v>
      </c>
      <c r="B14" s="21">
        <f>+B15+B16+B17+B18+B19</f>
        <v>7703884</v>
      </c>
      <c r="C14" s="21">
        <f>+C15+C16+C17+C18+C19</f>
        <v>8423884</v>
      </c>
      <c r="D14" s="21">
        <f>SUM(D15:D19)</f>
        <v>857242.62</v>
      </c>
      <c r="E14" s="21">
        <f>SUM(E15:E19)</f>
        <v>1209182.1200000001</v>
      </c>
      <c r="F14" s="21">
        <f t="shared" ref="F14:O14" si="0">SUM(F15:F19)</f>
        <v>921617.34</v>
      </c>
      <c r="G14" s="21">
        <f t="shared" si="0"/>
        <v>840045.59</v>
      </c>
      <c r="H14" s="21">
        <f t="shared" si="0"/>
        <v>1061970.2</v>
      </c>
      <c r="I14" s="21">
        <f t="shared" si="0"/>
        <v>298472.2</v>
      </c>
      <c r="J14" s="21">
        <f t="shared" si="0"/>
        <v>933861.9</v>
      </c>
      <c r="K14" s="21">
        <f>SUM(K15:K19)</f>
        <v>851584.59</v>
      </c>
      <c r="L14" s="21">
        <f t="shared" si="0"/>
        <v>834276.09</v>
      </c>
      <c r="M14" s="21">
        <f t="shared" si="0"/>
        <v>0</v>
      </c>
      <c r="N14" s="21">
        <f t="shared" si="0"/>
        <v>0</v>
      </c>
      <c r="O14" s="21">
        <f t="shared" si="0"/>
        <v>0</v>
      </c>
      <c r="P14" s="21">
        <f>SUM(D14:O14)</f>
        <v>7808252.6500000004</v>
      </c>
    </row>
    <row r="15" spans="1:16" x14ac:dyDescent="0.25">
      <c r="A15" s="2" t="s">
        <v>3</v>
      </c>
      <c r="B15" s="11">
        <v>4900000</v>
      </c>
      <c r="C15" s="11">
        <v>6228220</v>
      </c>
      <c r="D15" s="31">
        <v>683000</v>
      </c>
      <c r="E15" s="14">
        <v>988000</v>
      </c>
      <c r="F15" s="14">
        <v>747374.72</v>
      </c>
      <c r="G15" s="14">
        <v>668000</v>
      </c>
      <c r="H15" s="14">
        <v>518000</v>
      </c>
      <c r="I15" s="14">
        <v>198000</v>
      </c>
      <c r="J15" s="14">
        <v>807972.31</v>
      </c>
      <c r="K15" s="14">
        <v>678000</v>
      </c>
      <c r="L15" s="14">
        <v>663000</v>
      </c>
      <c r="M15" s="14"/>
      <c r="N15" s="14"/>
      <c r="O15" s="14"/>
      <c r="P15" s="32">
        <f>SUM(D15:O15)</f>
        <v>5951347.0299999993</v>
      </c>
    </row>
    <row r="16" spans="1:16" x14ac:dyDescent="0.25">
      <c r="A16" s="2" t="s">
        <v>4</v>
      </c>
      <c r="B16" s="11">
        <v>1500000</v>
      </c>
      <c r="C16" s="11">
        <v>1140000</v>
      </c>
      <c r="D16" s="31">
        <v>70000</v>
      </c>
      <c r="E16" s="14">
        <v>70000</v>
      </c>
      <c r="F16" s="14">
        <v>70000</v>
      </c>
      <c r="G16" s="14">
        <v>70000</v>
      </c>
      <c r="H16" s="14">
        <v>464250</v>
      </c>
      <c r="I16" s="14">
        <v>70000</v>
      </c>
      <c r="J16" s="14">
        <v>30000</v>
      </c>
      <c r="K16" s="14">
        <v>70000</v>
      </c>
      <c r="L16" s="14">
        <v>70000</v>
      </c>
      <c r="M16" s="14"/>
      <c r="N16" s="14"/>
      <c r="O16" s="14"/>
      <c r="P16" s="32">
        <f t="shared" ref="P16:P19" si="1">SUM(D16:O16)</f>
        <v>984250</v>
      </c>
    </row>
    <row r="17" spans="1:16" x14ac:dyDescent="0.25">
      <c r="A17" s="2" t="s">
        <v>35</v>
      </c>
      <c r="B17" s="11">
        <v>100000</v>
      </c>
      <c r="C17" s="11">
        <v>0</v>
      </c>
      <c r="D17" s="31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32">
        <f t="shared" si="1"/>
        <v>0</v>
      </c>
    </row>
    <row r="18" spans="1:16" x14ac:dyDescent="0.25">
      <c r="A18" s="2" t="s">
        <v>5</v>
      </c>
      <c r="B18" s="11">
        <v>510792</v>
      </c>
      <c r="C18" s="11">
        <v>82572</v>
      </c>
      <c r="D18" s="31"/>
      <c r="E18" s="14">
        <v>0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32">
        <f t="shared" si="1"/>
        <v>0</v>
      </c>
    </row>
    <row r="19" spans="1:16" x14ac:dyDescent="0.25">
      <c r="A19" s="2" t="s">
        <v>6</v>
      </c>
      <c r="B19" s="10">
        <v>693092</v>
      </c>
      <c r="C19" s="10">
        <v>973092</v>
      </c>
      <c r="D19" s="31">
        <v>104242.62</v>
      </c>
      <c r="E19" s="14">
        <v>151182.12</v>
      </c>
      <c r="F19" s="14">
        <v>104242.62</v>
      </c>
      <c r="G19" s="14">
        <v>102045.59</v>
      </c>
      <c r="H19" s="14">
        <v>79720.2</v>
      </c>
      <c r="I19" s="14">
        <v>30472.2</v>
      </c>
      <c r="J19" s="14">
        <v>95889.59</v>
      </c>
      <c r="K19" s="14">
        <v>103584.59</v>
      </c>
      <c r="L19" s="14">
        <v>101276.09</v>
      </c>
      <c r="M19" s="14"/>
      <c r="N19" s="14"/>
      <c r="O19" s="14"/>
      <c r="P19" s="32">
        <f t="shared" si="1"/>
        <v>872655.61999999976</v>
      </c>
    </row>
    <row r="20" spans="1:16" s="27" customFormat="1" x14ac:dyDescent="0.25">
      <c r="A20" s="20" t="s">
        <v>7</v>
      </c>
      <c r="B20" s="22">
        <f>+B21+B22+B23+B24+B25+B26+B27+B28+B29</f>
        <v>2863736</v>
      </c>
      <c r="C20" s="22">
        <f>+C21+C22+C23+C24+C25+C26+C27+C28+C29</f>
        <v>2148736</v>
      </c>
      <c r="D20" s="24">
        <f>SUM(D21:D25)</f>
        <v>0</v>
      </c>
      <c r="E20" s="24">
        <f>SUM(E21:E25)</f>
        <v>22825.91</v>
      </c>
      <c r="F20" s="24">
        <f t="shared" ref="F20:J20" si="2">SUM(F21:F25)</f>
        <v>28524.26</v>
      </c>
      <c r="G20" s="24">
        <f t="shared" si="2"/>
        <v>47938.559999999998</v>
      </c>
      <c r="H20" s="24">
        <f>SUM(H21:H29)</f>
        <v>173318.77</v>
      </c>
      <c r="I20" s="24">
        <f t="shared" si="2"/>
        <v>28449.759999999998</v>
      </c>
      <c r="J20" s="24">
        <f t="shared" si="2"/>
        <v>102985.09</v>
      </c>
      <c r="K20" s="24">
        <f>SUM(K21:K29)</f>
        <v>102624.25</v>
      </c>
      <c r="L20" s="24">
        <f t="shared" ref="L20:O20" si="3">SUM(L21:L29)</f>
        <v>56711.03</v>
      </c>
      <c r="M20" s="24">
        <f t="shared" si="3"/>
        <v>54471.040000000001</v>
      </c>
      <c r="N20" s="24">
        <f t="shared" si="3"/>
        <v>0</v>
      </c>
      <c r="O20" s="24">
        <f t="shared" si="3"/>
        <v>0</v>
      </c>
      <c r="P20" s="24">
        <f>SUM(D20:O20)</f>
        <v>617848.67000000004</v>
      </c>
    </row>
    <row r="21" spans="1:16" x14ac:dyDescent="0.25">
      <c r="A21" s="2" t="s">
        <v>8</v>
      </c>
      <c r="B21" s="11">
        <v>449736</v>
      </c>
      <c r="C21" s="11">
        <v>449736</v>
      </c>
      <c r="D21" s="14"/>
      <c r="E21" s="14">
        <v>22825.91</v>
      </c>
      <c r="F21" s="14">
        <v>28524.26</v>
      </c>
      <c r="G21" s="14">
        <v>47938.559999999998</v>
      </c>
      <c r="H21" s="14">
        <v>30175.69</v>
      </c>
      <c r="I21" s="14">
        <v>28449.759999999998</v>
      </c>
      <c r="J21" s="14">
        <v>102985.09</v>
      </c>
      <c r="K21" s="14">
        <v>52062.64</v>
      </c>
      <c r="L21" s="14">
        <v>56711.03</v>
      </c>
      <c r="M21" s="14">
        <v>54471.040000000001</v>
      </c>
      <c r="N21" s="14"/>
      <c r="O21" s="14"/>
      <c r="P21" s="28">
        <f t="shared" ref="P21:P29" si="4">D21+E21+F21+G21+H21+I21+J21+K21+L21+M21+N21+O21</f>
        <v>424143.97999999992</v>
      </c>
    </row>
    <row r="22" spans="1:16" x14ac:dyDescent="0.25">
      <c r="A22" s="2" t="s">
        <v>9</v>
      </c>
      <c r="B22" s="11">
        <v>379000</v>
      </c>
      <c r="C22" s="11">
        <v>200000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28">
        <f t="shared" si="4"/>
        <v>0</v>
      </c>
    </row>
    <row r="23" spans="1:16" x14ac:dyDescent="0.25">
      <c r="A23" s="2" t="s">
        <v>10</v>
      </c>
      <c r="B23" s="11">
        <v>150000</v>
      </c>
      <c r="C23" s="11">
        <v>150000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28">
        <f t="shared" si="4"/>
        <v>0</v>
      </c>
    </row>
    <row r="24" spans="1:16" ht="18" customHeight="1" x14ac:dyDescent="0.25">
      <c r="A24" s="2" t="s">
        <v>11</v>
      </c>
      <c r="B24" s="11"/>
      <c r="C24" s="11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28">
        <f t="shared" si="4"/>
        <v>0</v>
      </c>
    </row>
    <row r="25" spans="1:16" x14ac:dyDescent="0.25">
      <c r="A25" s="2" t="s">
        <v>12</v>
      </c>
      <c r="B25" s="11">
        <v>450000</v>
      </c>
      <c r="C25" s="11">
        <v>330000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28">
        <f t="shared" si="4"/>
        <v>0</v>
      </c>
    </row>
    <row r="26" spans="1:16" x14ac:dyDescent="0.25">
      <c r="A26" s="2" t="s">
        <v>13</v>
      </c>
      <c r="B26" s="11"/>
      <c r="C26" s="11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28">
        <f t="shared" si="4"/>
        <v>0</v>
      </c>
    </row>
    <row r="27" spans="1:16" ht="30" x14ac:dyDescent="0.25">
      <c r="A27" s="2" t="s">
        <v>14</v>
      </c>
      <c r="B27" s="13">
        <v>180000</v>
      </c>
      <c r="C27" s="13">
        <v>180000</v>
      </c>
      <c r="D27" s="14"/>
      <c r="E27" s="14"/>
      <c r="F27" s="14"/>
      <c r="G27" s="14"/>
      <c r="H27" s="14"/>
      <c r="I27" s="14"/>
      <c r="J27" s="14"/>
      <c r="K27" s="14">
        <v>12437.4</v>
      </c>
      <c r="L27" s="14"/>
      <c r="M27" s="14"/>
      <c r="N27" s="14"/>
      <c r="O27" s="14"/>
      <c r="P27" s="28">
        <f t="shared" si="4"/>
        <v>12437.4</v>
      </c>
    </row>
    <row r="28" spans="1:16" ht="30" x14ac:dyDescent="0.25">
      <c r="A28" s="2" t="s">
        <v>15</v>
      </c>
      <c r="B28" s="11">
        <v>1255000</v>
      </c>
      <c r="C28" s="11">
        <v>784000</v>
      </c>
      <c r="D28" s="14"/>
      <c r="E28" s="14"/>
      <c r="F28" s="14"/>
      <c r="G28" s="14"/>
      <c r="H28" s="14">
        <v>136949.53</v>
      </c>
      <c r="I28" s="14"/>
      <c r="J28" s="14"/>
      <c r="K28" s="14">
        <v>20636.61</v>
      </c>
      <c r="L28" s="14"/>
      <c r="M28" s="14"/>
      <c r="N28" s="14"/>
      <c r="O28" s="14"/>
      <c r="P28" s="28">
        <f t="shared" si="4"/>
        <v>157586.14000000001</v>
      </c>
    </row>
    <row r="29" spans="1:16" x14ac:dyDescent="0.25">
      <c r="A29" s="2" t="s">
        <v>36</v>
      </c>
      <c r="B29" s="10"/>
      <c r="C29" s="10">
        <v>55000</v>
      </c>
      <c r="D29" s="14"/>
      <c r="E29" s="14"/>
      <c r="F29" s="14"/>
      <c r="G29" s="14"/>
      <c r="H29" s="14">
        <v>6193.55</v>
      </c>
      <c r="I29" s="14"/>
      <c r="J29" s="14"/>
      <c r="K29" s="14">
        <v>17487.599999999999</v>
      </c>
      <c r="L29" s="14"/>
      <c r="M29" s="14"/>
      <c r="N29" s="14"/>
      <c r="O29" s="14"/>
      <c r="P29" s="28">
        <f t="shared" si="4"/>
        <v>23681.149999999998</v>
      </c>
    </row>
    <row r="30" spans="1:16" s="27" customFormat="1" x14ac:dyDescent="0.25">
      <c r="A30" s="20" t="s">
        <v>16</v>
      </c>
      <c r="B30" s="22">
        <f>+B31+B32+B33+B34+B35+B36+B37+B38+B39</f>
        <v>2830000</v>
      </c>
      <c r="C30" s="22">
        <f>+C31+C32+C33+C34+C35+C36+C37+C38+C39</f>
        <v>2075000</v>
      </c>
      <c r="D30" s="24">
        <f>D31+D32+D33+D34+D35+D36+D37</f>
        <v>0</v>
      </c>
      <c r="E30" s="24">
        <f>SUM(E31:E35)</f>
        <v>0</v>
      </c>
      <c r="F30" s="24">
        <f t="shared" ref="F30:J30" si="5">SUM(F31:F35)</f>
        <v>0</v>
      </c>
      <c r="G30" s="24">
        <f t="shared" si="5"/>
        <v>0</v>
      </c>
      <c r="H30" s="24">
        <f>SUM(H31:H39)</f>
        <v>93469.48000000001</v>
      </c>
      <c r="I30" s="24">
        <f>SUM(I31:I39)</f>
        <v>37500</v>
      </c>
      <c r="J30" s="24">
        <f t="shared" si="5"/>
        <v>0</v>
      </c>
      <c r="K30" s="24">
        <f>SUM(K31:K39)</f>
        <v>259108.71</v>
      </c>
      <c r="L30" s="24">
        <f t="shared" ref="L30:O30" si="6">SUM(L31:L39)</f>
        <v>0</v>
      </c>
      <c r="M30" s="24">
        <f t="shared" si="6"/>
        <v>79000</v>
      </c>
      <c r="N30" s="24">
        <f t="shared" si="6"/>
        <v>0</v>
      </c>
      <c r="O30" s="24">
        <f t="shared" si="6"/>
        <v>0</v>
      </c>
      <c r="P30" s="24">
        <f>SUM(D30:O30)</f>
        <v>469078.19</v>
      </c>
    </row>
    <row r="31" spans="1:16" x14ac:dyDescent="0.25">
      <c r="A31" s="2" t="s">
        <v>17</v>
      </c>
      <c r="B31" s="11">
        <v>650000</v>
      </c>
      <c r="C31" s="11">
        <v>141666.67000000001</v>
      </c>
      <c r="D31" s="14"/>
      <c r="E31" s="14"/>
      <c r="F31" s="14"/>
      <c r="G31" s="14"/>
      <c r="H31" s="14"/>
      <c r="I31" s="14"/>
      <c r="J31" s="14"/>
      <c r="K31" s="14">
        <v>17771.919999999998</v>
      </c>
      <c r="L31" s="14"/>
      <c r="M31" s="14"/>
      <c r="N31" s="14"/>
      <c r="O31" s="14"/>
      <c r="P31" s="28">
        <f>SUM(D31:O31)</f>
        <v>17771.919999999998</v>
      </c>
    </row>
    <row r="32" spans="1:16" x14ac:dyDescent="0.25">
      <c r="A32" s="2" t="s">
        <v>18</v>
      </c>
      <c r="B32" s="11">
        <v>60000</v>
      </c>
      <c r="C32" s="11">
        <v>60000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28">
        <f t="shared" ref="P32:P39" si="7">SUM(D32:O32)</f>
        <v>0</v>
      </c>
    </row>
    <row r="33" spans="1:16" x14ac:dyDescent="0.25">
      <c r="A33" s="2" t="s">
        <v>19</v>
      </c>
      <c r="B33" s="11">
        <v>165000</v>
      </c>
      <c r="C33" s="11">
        <v>165000</v>
      </c>
      <c r="D33" s="14"/>
      <c r="E33" s="14"/>
      <c r="F33" s="14"/>
      <c r="G33" s="14"/>
      <c r="H33" s="14"/>
      <c r="I33" s="14"/>
      <c r="J33" s="14"/>
      <c r="K33" s="14">
        <v>35071.99</v>
      </c>
      <c r="L33" s="14"/>
      <c r="M33" s="14"/>
      <c r="N33" s="14"/>
      <c r="O33" s="14"/>
      <c r="P33" s="28">
        <f t="shared" si="7"/>
        <v>35071.99</v>
      </c>
    </row>
    <row r="34" spans="1:16" x14ac:dyDescent="0.25">
      <c r="A34" s="2" t="s">
        <v>20</v>
      </c>
      <c r="B34" s="11">
        <v>10000</v>
      </c>
      <c r="C34" s="11">
        <v>10000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28">
        <f t="shared" si="7"/>
        <v>0</v>
      </c>
    </row>
    <row r="35" spans="1:16" x14ac:dyDescent="0.25">
      <c r="A35" s="2" t="s">
        <v>21</v>
      </c>
      <c r="B35" s="10">
        <v>45000</v>
      </c>
      <c r="C35" s="10">
        <v>45000</v>
      </c>
      <c r="D35" s="14"/>
      <c r="E35" s="14"/>
      <c r="F35" s="14"/>
      <c r="G35" s="14"/>
      <c r="H35" s="14"/>
      <c r="I35" s="14"/>
      <c r="J35" s="14"/>
      <c r="K35" s="14">
        <v>27771.9</v>
      </c>
      <c r="L35" s="14"/>
      <c r="M35" s="14"/>
      <c r="N35" s="14"/>
      <c r="O35" s="14"/>
      <c r="P35" s="28">
        <f t="shared" si="7"/>
        <v>27771.9</v>
      </c>
    </row>
    <row r="36" spans="1:16" x14ac:dyDescent="0.25">
      <c r="A36" s="2" t="s">
        <v>22</v>
      </c>
      <c r="B36" s="11">
        <v>70000</v>
      </c>
      <c r="C36" s="11">
        <v>70000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28">
        <f t="shared" si="7"/>
        <v>0</v>
      </c>
    </row>
    <row r="37" spans="1:16" ht="30" x14ac:dyDescent="0.25">
      <c r="A37" s="2" t="s">
        <v>23</v>
      </c>
      <c r="B37" s="11">
        <v>1430000</v>
      </c>
      <c r="C37" s="11">
        <v>1303333.33</v>
      </c>
      <c r="D37" s="14"/>
      <c r="E37" s="14"/>
      <c r="F37" s="14"/>
      <c r="G37" s="14"/>
      <c r="H37" s="14">
        <v>23115.02</v>
      </c>
      <c r="I37" s="14">
        <v>37500</v>
      </c>
      <c r="J37" s="14"/>
      <c r="K37" s="14">
        <v>83300</v>
      </c>
      <c r="L37" s="14"/>
      <c r="M37" s="14">
        <v>79000</v>
      </c>
      <c r="N37" s="14"/>
      <c r="O37" s="14"/>
      <c r="P37" s="28">
        <f t="shared" si="7"/>
        <v>222915.02000000002</v>
      </c>
    </row>
    <row r="38" spans="1:16" ht="30" x14ac:dyDescent="0.25">
      <c r="A38" s="2" t="s">
        <v>37</v>
      </c>
      <c r="B38" s="11"/>
      <c r="C38" s="11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28">
        <f t="shared" si="7"/>
        <v>0</v>
      </c>
    </row>
    <row r="39" spans="1:16" x14ac:dyDescent="0.25">
      <c r="A39" s="2" t="s">
        <v>24</v>
      </c>
      <c r="B39" s="11">
        <v>400000</v>
      </c>
      <c r="C39" s="11">
        <v>280000</v>
      </c>
      <c r="D39" s="14"/>
      <c r="E39" s="14"/>
      <c r="F39" s="14"/>
      <c r="G39" s="14"/>
      <c r="H39" s="14">
        <v>70354.460000000006</v>
      </c>
      <c r="I39" s="14"/>
      <c r="J39" s="14"/>
      <c r="K39" s="14">
        <v>95192.9</v>
      </c>
      <c r="L39" s="14"/>
      <c r="M39" s="14"/>
      <c r="N39" s="14"/>
      <c r="O39" s="14"/>
      <c r="P39" s="28">
        <f t="shared" si="7"/>
        <v>165547.35999999999</v>
      </c>
    </row>
    <row r="40" spans="1:16" s="27" customFormat="1" x14ac:dyDescent="0.25">
      <c r="A40" s="20" t="s">
        <v>25</v>
      </c>
      <c r="B40" s="22">
        <f>SUM(B41:B41)</f>
        <v>4150000</v>
      </c>
      <c r="C40" s="23">
        <f>SUM(C41:C41)</f>
        <v>4900000</v>
      </c>
      <c r="D40" s="24">
        <f>SUM(D41:D41)</f>
        <v>350000</v>
      </c>
      <c r="E40" s="24">
        <f t="shared" ref="E40:O40" si="8">SUM(E41:E41)</f>
        <v>350000</v>
      </c>
      <c r="F40" s="24">
        <f t="shared" si="8"/>
        <v>350000</v>
      </c>
      <c r="G40" s="24">
        <f t="shared" si="8"/>
        <v>350000</v>
      </c>
      <c r="H40" s="24">
        <f t="shared" si="8"/>
        <v>350000</v>
      </c>
      <c r="I40" s="24">
        <f t="shared" si="8"/>
        <v>450000</v>
      </c>
      <c r="J40" s="24">
        <f t="shared" si="8"/>
        <v>450000</v>
      </c>
      <c r="K40" s="24">
        <f t="shared" si="8"/>
        <v>450000</v>
      </c>
      <c r="L40" s="24">
        <f t="shared" si="8"/>
        <v>450000</v>
      </c>
      <c r="M40" s="24">
        <f t="shared" si="8"/>
        <v>450000</v>
      </c>
      <c r="N40" s="24">
        <f t="shared" si="8"/>
        <v>0</v>
      </c>
      <c r="O40" s="24">
        <f t="shared" si="8"/>
        <v>0</v>
      </c>
      <c r="P40" s="24">
        <f>SUM(D40:O40)</f>
        <v>4000000</v>
      </c>
    </row>
    <row r="41" spans="1:16" x14ac:dyDescent="0.25">
      <c r="A41" s="2" t="s">
        <v>26</v>
      </c>
      <c r="B41" s="10">
        <v>4150000</v>
      </c>
      <c r="C41" s="10">
        <v>4900000</v>
      </c>
      <c r="D41" s="31">
        <v>350000</v>
      </c>
      <c r="E41" s="14">
        <v>350000</v>
      </c>
      <c r="F41" s="14">
        <v>350000</v>
      </c>
      <c r="G41" s="14">
        <v>350000</v>
      </c>
      <c r="H41" s="14">
        <v>350000</v>
      </c>
      <c r="I41" s="14">
        <v>450000</v>
      </c>
      <c r="J41" s="14">
        <v>450000</v>
      </c>
      <c r="K41" s="14">
        <v>450000</v>
      </c>
      <c r="L41" s="14">
        <v>450000</v>
      </c>
      <c r="M41" s="14">
        <v>450000</v>
      </c>
      <c r="N41" s="14"/>
      <c r="O41" s="14"/>
      <c r="P41" s="33">
        <f>SUM(D41:O41)</f>
        <v>4000000</v>
      </c>
    </row>
    <row r="42" spans="1:16" s="27" customFormat="1" x14ac:dyDescent="0.25">
      <c r="A42" s="20" t="s">
        <v>27</v>
      </c>
      <c r="B42" s="22">
        <f>+B43+B44+B45+B46+B47+B48+B49+B50+B51</f>
        <v>270000</v>
      </c>
      <c r="C42" s="22">
        <f>+C43+C44+C45+C46+C47+C48+C49+C50+C51</f>
        <v>270000</v>
      </c>
      <c r="D42" s="24">
        <f>D43</f>
        <v>0</v>
      </c>
      <c r="E42" s="24"/>
      <c r="F42" s="24">
        <f t="shared" ref="F42:O42" si="9">F43</f>
        <v>0</v>
      </c>
      <c r="G42" s="24">
        <f t="shared" si="9"/>
        <v>0</v>
      </c>
      <c r="H42" s="24">
        <f t="shared" si="9"/>
        <v>0</v>
      </c>
      <c r="I42" s="24">
        <f t="shared" si="9"/>
        <v>0</v>
      </c>
      <c r="J42" s="24">
        <f t="shared" si="9"/>
        <v>0</v>
      </c>
      <c r="K42" s="24">
        <f t="shared" si="9"/>
        <v>0</v>
      </c>
      <c r="L42" s="24">
        <f t="shared" si="9"/>
        <v>0</v>
      </c>
      <c r="M42" s="24">
        <f t="shared" si="9"/>
        <v>0</v>
      </c>
      <c r="N42" s="24">
        <f t="shared" si="9"/>
        <v>0</v>
      </c>
      <c r="O42" s="24">
        <f t="shared" si="9"/>
        <v>0</v>
      </c>
      <c r="P42" s="24">
        <f>SUM(D42:O42)</f>
        <v>0</v>
      </c>
    </row>
    <row r="43" spans="1:16" x14ac:dyDescent="0.25">
      <c r="A43" s="2" t="s">
        <v>28</v>
      </c>
      <c r="B43" s="10">
        <v>270000</v>
      </c>
      <c r="C43" s="10">
        <v>270000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28">
        <f t="shared" ref="P43:P51" si="10">D43+E43+F43+G43+H43+I43+J43+K43+L43+M43+N43+O43</f>
        <v>0</v>
      </c>
    </row>
    <row r="44" spans="1:16" x14ac:dyDescent="0.25">
      <c r="A44" s="2" t="s">
        <v>29</v>
      </c>
      <c r="B44" s="10"/>
      <c r="C44" s="10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28">
        <f t="shared" si="10"/>
        <v>0</v>
      </c>
    </row>
    <row r="45" spans="1:16" x14ac:dyDescent="0.25">
      <c r="A45" s="2" t="s">
        <v>30</v>
      </c>
      <c r="B45" s="10"/>
      <c r="C45" s="10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28">
        <f t="shared" si="10"/>
        <v>0</v>
      </c>
    </row>
    <row r="46" spans="1:16" ht="30" x14ac:dyDescent="0.25">
      <c r="A46" s="2" t="s">
        <v>31</v>
      </c>
      <c r="B46" s="10"/>
      <c r="C46" s="10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28">
        <f t="shared" si="10"/>
        <v>0</v>
      </c>
    </row>
    <row r="47" spans="1:16" x14ac:dyDescent="0.25">
      <c r="A47" s="2" t="s">
        <v>32</v>
      </c>
      <c r="B47" s="10"/>
      <c r="C47" s="10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28">
        <f t="shared" si="10"/>
        <v>0</v>
      </c>
    </row>
    <row r="48" spans="1:16" x14ac:dyDescent="0.25">
      <c r="A48" s="2" t="s">
        <v>38</v>
      </c>
      <c r="B48" s="10"/>
      <c r="C48" s="10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28">
        <f t="shared" si="10"/>
        <v>0</v>
      </c>
    </row>
    <row r="49" spans="1:16" x14ac:dyDescent="0.25">
      <c r="A49" s="2" t="s">
        <v>39</v>
      </c>
      <c r="B49" s="10"/>
      <c r="C49" s="10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28">
        <f t="shared" si="10"/>
        <v>0</v>
      </c>
    </row>
    <row r="50" spans="1:16" x14ac:dyDescent="0.25">
      <c r="A50" s="2" t="s">
        <v>33</v>
      </c>
      <c r="B50" s="10"/>
      <c r="C50" s="10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28">
        <f t="shared" si="10"/>
        <v>0</v>
      </c>
    </row>
    <row r="51" spans="1:16" ht="30" x14ac:dyDescent="0.25">
      <c r="A51" s="2" t="s">
        <v>40</v>
      </c>
      <c r="B51" s="10"/>
      <c r="C51" s="10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28">
        <f t="shared" si="10"/>
        <v>0</v>
      </c>
    </row>
    <row r="52" spans="1:16" s="27" customFormat="1" x14ac:dyDescent="0.25">
      <c r="A52" s="20" t="s">
        <v>41</v>
      </c>
      <c r="B52" s="22"/>
      <c r="C52" s="22">
        <f>+C53+C54+C55+C56</f>
        <v>0</v>
      </c>
      <c r="D52" s="24">
        <f>SUM(D53:D53)</f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6">
        <f>SUM(D52:O52)</f>
        <v>0</v>
      </c>
    </row>
    <row r="53" spans="1:16" x14ac:dyDescent="0.25">
      <c r="A53" s="2" t="s">
        <v>42</v>
      </c>
      <c r="B53" s="10"/>
      <c r="C53" s="10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28">
        <f t="shared" ref="P53:P56" si="11">D53+E53+F53+G53+H53+I53+J53+K53+L53+M53+N53+O53</f>
        <v>0</v>
      </c>
    </row>
    <row r="54" spans="1:16" x14ac:dyDescent="0.25">
      <c r="A54" s="2" t="s">
        <v>43</v>
      </c>
      <c r="B54" s="10"/>
      <c r="C54" s="8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28">
        <f t="shared" si="11"/>
        <v>0</v>
      </c>
    </row>
    <row r="55" spans="1:16" x14ac:dyDescent="0.25">
      <c r="A55" s="2" t="s">
        <v>44</v>
      </c>
      <c r="B55" s="10"/>
      <c r="C55" s="8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28">
        <f t="shared" si="11"/>
        <v>0</v>
      </c>
    </row>
    <row r="56" spans="1:16" ht="30" x14ac:dyDescent="0.25">
      <c r="A56" s="2" t="s">
        <v>45</v>
      </c>
      <c r="B56" s="10"/>
      <c r="C56" s="8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28">
        <f t="shared" si="11"/>
        <v>0</v>
      </c>
    </row>
    <row r="57" spans="1:16" ht="15.75" x14ac:dyDescent="0.25">
      <c r="A57" s="3" t="s">
        <v>68</v>
      </c>
      <c r="B57" s="9">
        <f>B14+B20+B30+B40+B42</f>
        <v>17817620</v>
      </c>
      <c r="C57" s="9">
        <f>C14+C20+C30+C40+C42</f>
        <v>17817620</v>
      </c>
      <c r="D57" s="25">
        <f>D14+D20+D30+D40+D42</f>
        <v>1207242.6200000001</v>
      </c>
      <c r="E57" s="25">
        <f>+E14+E20+E40</f>
        <v>1582008.03</v>
      </c>
      <c r="F57" s="25">
        <f>SUM(F14+F20+F30+F40+F42+F52)</f>
        <v>1300141.6000000001</v>
      </c>
      <c r="G57" s="25">
        <f>SUM(G14+G20+G30+G40+G42+G52)</f>
        <v>1237984.1499999999</v>
      </c>
      <c r="H57" s="25">
        <f>SUM(H14+H20+H30+H40+H42+H52)</f>
        <v>1678758.45</v>
      </c>
      <c r="I57" s="25">
        <f>I14+I20+I30+I40+I42+I52</f>
        <v>814421.96</v>
      </c>
      <c r="J57" s="25">
        <f>J14+J20+J30+J40+J42+J52</f>
        <v>1486846.99</v>
      </c>
      <c r="K57" s="25">
        <f t="shared" ref="K57:O57" si="12">K14+K20+K30+K40+K42+K52</f>
        <v>1663317.55</v>
      </c>
      <c r="L57" s="25">
        <f t="shared" si="12"/>
        <v>1340987.1200000001</v>
      </c>
      <c r="M57" s="25">
        <f t="shared" si="12"/>
        <v>583471.04</v>
      </c>
      <c r="N57" s="25">
        <f t="shared" si="12"/>
        <v>0</v>
      </c>
      <c r="O57" s="25">
        <f t="shared" si="12"/>
        <v>0</v>
      </c>
      <c r="P57" s="25">
        <f>P14+P20+P30+P40+P42+P52</f>
        <v>12895179.51</v>
      </c>
    </row>
    <row r="58" spans="1:16" x14ac:dyDescent="0.25">
      <c r="B58" s="10"/>
      <c r="C58" s="14"/>
    </row>
    <row r="59" spans="1:16" x14ac:dyDescent="0.25">
      <c r="A59" s="41" t="s">
        <v>65</v>
      </c>
      <c r="B59" s="41"/>
      <c r="C59" s="14"/>
    </row>
    <row r="60" spans="1:16" x14ac:dyDescent="0.25">
      <c r="A60" s="41" t="s">
        <v>66</v>
      </c>
      <c r="B60" s="41"/>
      <c r="C60" s="8"/>
      <c r="P60" s="8"/>
    </row>
    <row r="61" spans="1:16" x14ac:dyDescent="0.25">
      <c r="A61" s="41" t="s">
        <v>67</v>
      </c>
      <c r="B61" s="41"/>
      <c r="C61" s="8"/>
    </row>
    <row r="62" spans="1:16" x14ac:dyDescent="0.25">
      <c r="A62" s="30"/>
      <c r="B62" s="30"/>
      <c r="C62" s="8"/>
    </row>
    <row r="63" spans="1:16" x14ac:dyDescent="0.25">
      <c r="A63" s="15"/>
      <c r="B63" s="16"/>
      <c r="C63" s="17"/>
      <c r="G63" s="34"/>
      <c r="H63" s="35"/>
    </row>
    <row r="64" spans="1:16" x14ac:dyDescent="0.25">
      <c r="A64" s="6" t="s">
        <v>48</v>
      </c>
      <c r="B64" s="10" t="s">
        <v>69</v>
      </c>
      <c r="C64" s="17"/>
      <c r="D64" s="34"/>
      <c r="E64" s="35"/>
    </row>
    <row r="65" spans="1:2" x14ac:dyDescent="0.25">
      <c r="A65" s="6"/>
      <c r="B65" s="10"/>
    </row>
    <row r="66" spans="1:2" x14ac:dyDescent="0.25">
      <c r="A66" s="6"/>
      <c r="B66" s="10"/>
    </row>
    <row r="67" spans="1:2" x14ac:dyDescent="0.25">
      <c r="A67" s="17"/>
      <c r="B67" s="12"/>
    </row>
    <row r="68" spans="1:2" x14ac:dyDescent="0.25">
      <c r="A68" s="29" t="s">
        <v>71</v>
      </c>
      <c r="B68" s="27" t="s">
        <v>46</v>
      </c>
    </row>
    <row r="69" spans="1:2" x14ac:dyDescent="0.25">
      <c r="A69" t="s">
        <v>72</v>
      </c>
      <c r="B69" t="s">
        <v>70</v>
      </c>
    </row>
  </sheetData>
  <mergeCells count="11">
    <mergeCell ref="G63:H63"/>
    <mergeCell ref="D64:E64"/>
    <mergeCell ref="A6:C6"/>
    <mergeCell ref="A7:C7"/>
    <mergeCell ref="D11:P11"/>
    <mergeCell ref="A8:P8"/>
    <mergeCell ref="A9:P9"/>
    <mergeCell ref="A10:P10"/>
    <mergeCell ref="A59:B59"/>
    <mergeCell ref="A60:B60"/>
    <mergeCell ref="A61:B61"/>
  </mergeCells>
  <pageMargins left="0.31496062992125984" right="0.31496062992125984" top="0.39370078740157483" bottom="0.55118110236220474" header="0.31496062992125984" footer="0.31496062992125984"/>
  <pageSetup paperSize="5" scale="60" orientation="landscape" r:id="rId1"/>
  <headerFooter differentOddEven="1" scaleWithDoc="0" alignWithMargins="0"/>
  <rowBreaks count="1" manualBreakCount="1">
    <brk id="51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Leandra Jazmin Novas</cp:lastModifiedBy>
  <cp:lastPrinted>2025-11-05T12:55:23Z</cp:lastPrinted>
  <dcterms:created xsi:type="dcterms:W3CDTF">2018-04-17T18:57:16Z</dcterms:created>
  <dcterms:modified xsi:type="dcterms:W3CDTF">2025-11-05T12:56:29Z</dcterms:modified>
</cp:coreProperties>
</file>